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2f2c414a9042362/Desktop/"/>
    </mc:Choice>
  </mc:AlternateContent>
  <xr:revisionPtr revIDLastSave="0" documentId="8_{AC0F4AD0-6F36-42C9-AA68-215594CF57EB}" xr6:coauthVersionLast="47" xr6:coauthVersionMax="47" xr10:uidLastSave="{00000000-0000-0000-0000-000000000000}"/>
  <bookViews>
    <workbookView xWindow="4030" yWindow="1860" windowWidth="14290" windowHeight="7300" xr2:uid="{A3DD93D0-20F9-41B9-99C5-6E84F9EF1296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2" i="1" l="1"/>
  <c r="E82" i="1"/>
  <c r="E81" i="1"/>
  <c r="H13" i="1"/>
  <c r="H58" i="1"/>
  <c r="H24" i="1"/>
  <c r="H26" i="1"/>
  <c r="H27" i="1"/>
  <c r="H28" i="1"/>
  <c r="H29" i="1"/>
  <c r="H30" i="1"/>
  <c r="H31" i="1"/>
  <c r="H32" i="1"/>
  <c r="H23" i="1"/>
  <c r="F10" i="1"/>
  <c r="H3" i="1"/>
  <c r="H4" i="1"/>
  <c r="H6" i="1"/>
  <c r="H7" i="1"/>
  <c r="H8" i="1"/>
  <c r="H9" i="1"/>
  <c r="H11" i="1"/>
  <c r="H12" i="1"/>
  <c r="H14" i="1"/>
  <c r="H15" i="1"/>
  <c r="H16" i="1"/>
  <c r="H17" i="1"/>
  <c r="H2" i="1"/>
  <c r="J8" i="1"/>
  <c r="J7" i="1"/>
  <c r="J6" i="1"/>
  <c r="E64" i="1"/>
  <c r="E69" i="1"/>
  <c r="E37" i="1"/>
  <c r="H68" i="1"/>
  <c r="H37" i="1"/>
  <c r="D77" i="1" l="1"/>
  <c r="J9" i="1"/>
  <c r="I9" i="1"/>
  <c r="E76" i="1"/>
  <c r="E3" i="1"/>
  <c r="E4" i="1"/>
  <c r="E6" i="1"/>
  <c r="E7" i="1"/>
  <c r="E8" i="1"/>
  <c r="E9" i="1"/>
  <c r="E11" i="1"/>
  <c r="E12" i="1"/>
  <c r="E14" i="1"/>
  <c r="E15" i="1"/>
  <c r="E16" i="1"/>
  <c r="E17" i="1"/>
  <c r="H76" i="1"/>
  <c r="C83" i="1"/>
  <c r="E68" i="1"/>
  <c r="H67" i="1"/>
  <c r="E67" i="1"/>
  <c r="E49" i="1"/>
  <c r="E24" i="1"/>
  <c r="E26" i="1"/>
  <c r="E27" i="1"/>
  <c r="E28" i="1"/>
  <c r="E29" i="1"/>
  <c r="E30" i="1"/>
  <c r="E31" i="1"/>
  <c r="E34" i="1"/>
  <c r="E35" i="1"/>
  <c r="E36" i="1"/>
  <c r="E39" i="1"/>
  <c r="E40" i="1"/>
  <c r="E41" i="1"/>
  <c r="E42" i="1"/>
  <c r="E44" i="1"/>
  <c r="E45" i="1"/>
  <c r="E46" i="1"/>
  <c r="E47" i="1"/>
  <c r="E50" i="1"/>
  <c r="E51" i="1"/>
  <c r="E52" i="1"/>
  <c r="E53" i="1"/>
  <c r="E54" i="1"/>
  <c r="E55" i="1"/>
  <c r="E57" i="1"/>
  <c r="E59" i="1"/>
  <c r="E60" i="1"/>
  <c r="E61" i="1"/>
  <c r="E62" i="1"/>
  <c r="E63" i="1"/>
  <c r="E71" i="1"/>
  <c r="E73" i="1"/>
  <c r="E74" i="1"/>
  <c r="E75" i="1"/>
  <c r="E23" i="1"/>
  <c r="G77" i="1"/>
  <c r="H34" i="1"/>
  <c r="H35" i="1"/>
  <c r="H36" i="1"/>
  <c r="H39" i="1"/>
  <c r="H40" i="1"/>
  <c r="H41" i="1"/>
  <c r="H42" i="1"/>
  <c r="H44" i="1"/>
  <c r="H45" i="1"/>
  <c r="H46" i="1"/>
  <c r="H47" i="1"/>
  <c r="H49" i="1"/>
  <c r="H50" i="1"/>
  <c r="H51" i="1"/>
  <c r="H52" i="1"/>
  <c r="H53" i="1"/>
  <c r="H54" i="1"/>
  <c r="H55" i="1"/>
  <c r="H57" i="1"/>
  <c r="H59" i="1"/>
  <c r="H60" i="1"/>
  <c r="H61" i="1"/>
  <c r="H62" i="1"/>
  <c r="H63" i="1"/>
  <c r="H71" i="1"/>
  <c r="H73" i="1"/>
  <c r="H74" i="1"/>
  <c r="H75" i="1"/>
  <c r="E83" i="1" l="1"/>
  <c r="H77" i="1"/>
  <c r="C77" i="1" l="1"/>
  <c r="C18" i="1"/>
  <c r="D18" i="1" l="1"/>
  <c r="E2" i="1"/>
  <c r="E18" i="1" s="1"/>
  <c r="G18" i="1" l="1"/>
  <c r="E77" i="1"/>
  <c r="H18" i="1" l="1"/>
  <c r="G87" i="1"/>
  <c r="G88" i="1" s="1"/>
</calcChain>
</file>

<file path=xl/sharedStrings.xml><?xml version="1.0" encoding="utf-8"?>
<sst xmlns="http://schemas.openxmlformats.org/spreadsheetml/2006/main" count="123" uniqueCount="104">
  <si>
    <t>Income</t>
  </si>
  <si>
    <t>2022/2023 
Budget</t>
  </si>
  <si>
    <t>Actuals as of 
06/30/2023</t>
  </si>
  <si>
    <t>Over/ (Under)</t>
  </si>
  <si>
    <t>2023/2024 
Budget</t>
  </si>
  <si>
    <t>Increase/ (Decrease)</t>
  </si>
  <si>
    <t>Interest Income</t>
  </si>
  <si>
    <t>Investment Interest CDs</t>
  </si>
  <si>
    <t>Ecommerce Fee Collected</t>
  </si>
  <si>
    <t>Membership Renewal</t>
  </si>
  <si>
    <t>Active $60</t>
  </si>
  <si>
    <t>Associate - $35</t>
  </si>
  <si>
    <t>Life - $10</t>
  </si>
  <si>
    <t>Sustaining $80</t>
  </si>
  <si>
    <t>Quarterly Meetings</t>
  </si>
  <si>
    <t>Registration</t>
  </si>
  <si>
    <t>Opportunity Drawing</t>
  </si>
  <si>
    <t>$250/each mtg</t>
  </si>
  <si>
    <t>$375/each mtg</t>
  </si>
  <si>
    <t>50/50 Drawing</t>
  </si>
  <si>
    <t>$75/each mtg</t>
  </si>
  <si>
    <t>Ways &amp; Means</t>
  </si>
  <si>
    <t>Phil Armentrout Scholarship Fundraiser</t>
  </si>
  <si>
    <t>Host - AFSS Conference</t>
  </si>
  <si>
    <t>Donations</t>
  </si>
  <si>
    <t>TOTAL INCOME</t>
  </si>
  <si>
    <t>Expenses</t>
  </si>
  <si>
    <t>Charitable Donations</t>
  </si>
  <si>
    <t>Quarterly Award</t>
  </si>
  <si>
    <t>Increased by $100/per quarter</t>
  </si>
  <si>
    <t>Member of the Year</t>
  </si>
  <si>
    <t>Committees</t>
  </si>
  <si>
    <t>Bylaws</t>
  </si>
  <si>
    <t>Historical</t>
  </si>
  <si>
    <t>For new virtual plaque</t>
  </si>
  <si>
    <t>For "Member of the Year" virtual perpetual plaque update</t>
  </si>
  <si>
    <t>Communication</t>
  </si>
  <si>
    <t>Education</t>
  </si>
  <si>
    <t>Training outside of regular membership meetings</t>
  </si>
  <si>
    <t>Membership</t>
  </si>
  <si>
    <t>One year increase to purchase items</t>
  </si>
  <si>
    <t>Strategic Plan</t>
  </si>
  <si>
    <r>
      <t>Executive Board Meetings</t>
    </r>
    <r>
      <rPr>
        <sz val="11"/>
        <color theme="8" tint="-0.249977111117893"/>
        <rFont val="Calibri"/>
        <family val="2"/>
        <scheme val="minor"/>
      </rPr>
      <t>/Training</t>
    </r>
  </si>
  <si>
    <t>Lodging</t>
  </si>
  <si>
    <t>Meals</t>
  </si>
  <si>
    <t>Travel</t>
  </si>
  <si>
    <t>Speaker Fees</t>
  </si>
  <si>
    <t>CalChiefs Strategic Planning Meeting</t>
  </si>
  <si>
    <t>Based on two people  ( December in Santa Rosa)</t>
  </si>
  <si>
    <t>CalChiefs Membership Dues</t>
  </si>
  <si>
    <t>CalChiefs Conference</t>
  </si>
  <si>
    <t>Miscellaneous</t>
  </si>
  <si>
    <t>AFSS Educational Forum</t>
  </si>
  <si>
    <t>$500/each</t>
  </si>
  <si>
    <t>Registration - Financial Hardship</t>
  </si>
  <si>
    <t>Registration - First-time Attendee</t>
  </si>
  <si>
    <t>Registration - 50/50 (Qtrly Attendance)</t>
  </si>
  <si>
    <t>Registration - Life Member Legacy</t>
  </si>
  <si>
    <t>Registration - Phil Armentrout</t>
  </si>
  <si>
    <t>AFSS-North hosting in 2024</t>
  </si>
  <si>
    <t>Miscellaneous Expenses</t>
  </si>
  <si>
    <t>Eboard Service Recognition</t>
  </si>
  <si>
    <t>Recognition for time served on EBoard</t>
  </si>
  <si>
    <t>Member of the Year Award</t>
  </si>
  <si>
    <t>Member Appreciation Recognition</t>
  </si>
  <si>
    <t>Every five years</t>
  </si>
  <si>
    <r>
      <t xml:space="preserve">Supplies </t>
    </r>
    <r>
      <rPr>
        <sz val="11"/>
        <color rgb="FF0070C0"/>
        <rFont val="Calibri"/>
        <family val="2"/>
        <scheme val="minor"/>
      </rPr>
      <t xml:space="preserve">/ </t>
    </r>
    <r>
      <rPr>
        <sz val="11"/>
        <color rgb="FF00B050"/>
        <rFont val="Calibri"/>
        <family val="2"/>
        <scheme val="minor"/>
      </rPr>
      <t xml:space="preserve">Equipment </t>
    </r>
    <r>
      <rPr>
        <strike/>
        <sz val="11"/>
        <color rgb="FF0070C0"/>
        <rFont val="Calibri"/>
        <family val="2"/>
        <scheme val="minor"/>
      </rPr>
      <t>and Certificates</t>
    </r>
  </si>
  <si>
    <t>Moved $99.99 to subscriptions</t>
  </si>
  <si>
    <t xml:space="preserve"> Owl &amp; Tripod $1500 / Misc $100</t>
  </si>
  <si>
    <t>Website and Email</t>
  </si>
  <si>
    <t>No website</t>
  </si>
  <si>
    <t>No separate website/email (using Wild Apricot)</t>
  </si>
  <si>
    <t>Wild Apricot</t>
  </si>
  <si>
    <t>Dues &amp; Subscriptions</t>
  </si>
  <si>
    <t>Moved $99.99 from Supplies</t>
  </si>
  <si>
    <t>Microsoft 365</t>
  </si>
  <si>
    <t>Postage</t>
  </si>
  <si>
    <t>Moved to supplies</t>
  </si>
  <si>
    <t>Liability Insurance</t>
  </si>
  <si>
    <t>Covers Quarterly Meetings, EBoard Meetings, Annual Conference</t>
  </si>
  <si>
    <t>Fees &amp; Charges</t>
  </si>
  <si>
    <t>AffiniPay</t>
  </si>
  <si>
    <t>High due to conference</t>
  </si>
  <si>
    <t>Square</t>
  </si>
  <si>
    <t>Bank Fee</t>
  </si>
  <si>
    <t>Meals &amp; Room Rental</t>
  </si>
  <si>
    <t>Changed to reimburse</t>
  </si>
  <si>
    <t>Reimbursement</t>
  </si>
  <si>
    <t>CPA Tax Filing</t>
  </si>
  <si>
    <t>This amt goes into liab.</t>
  </si>
  <si>
    <t>TOTAL EXPENSES</t>
  </si>
  <si>
    <t>(scholarships)</t>
  </si>
  <si>
    <t>Liabilities</t>
  </si>
  <si>
    <t>Credits</t>
  </si>
  <si>
    <t>Debits</t>
  </si>
  <si>
    <t>Balance</t>
  </si>
  <si>
    <t>Phil Armentrout Scholarship</t>
  </si>
  <si>
    <t>Conference Grant 50/50</t>
  </si>
  <si>
    <t>TOTAL LIABILITIES</t>
  </si>
  <si>
    <t>OVERALL TOTAL</t>
  </si>
  <si>
    <t>Total Other Funding Source</t>
  </si>
  <si>
    <t>Revenue Over/Under Expenses</t>
  </si>
  <si>
    <t xml:space="preserve">Add to </t>
  </si>
  <si>
    <t>24/25 Lifetime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</si>
</sst>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8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9"/>
      <color rgb="FF0070C0"/>
      <name val="Calibri"/>
      <family val="2"/>
      <scheme val="minor"/>
    </font>
    <font>
      <sz val="8"/>
      <color rgb="FF0070C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44" fontId="0" fillId="0" borderId="0" xfId="1" applyFont="1"/>
    <xf numFmtId="8" fontId="2" fillId="2" borderId="1" xfId="1" applyNumberFormat="1" applyFont="1" applyFill="1" applyBorder="1" applyAlignment="1">
      <alignment horizontal="center" vertical="center" wrapText="1"/>
    </xf>
    <xf numFmtId="44" fontId="0" fillId="0" borderId="0" xfId="1" applyFont="1" applyFill="1" applyBorder="1"/>
    <xf numFmtId="3" fontId="2" fillId="0" borderId="0" xfId="0" applyNumberFormat="1" applyFont="1"/>
    <xf numFmtId="3" fontId="0" fillId="0" borderId="0" xfId="0" applyNumberFormat="1"/>
    <xf numFmtId="164" fontId="0" fillId="0" borderId="0" xfId="0" applyNumberFormat="1"/>
    <xf numFmtId="3" fontId="0" fillId="0" borderId="0" xfId="0" applyNumberFormat="1" applyAlignment="1">
      <alignment horizontal="center" vertical="center"/>
    </xf>
    <xf numFmtId="44" fontId="0" fillId="0" borderId="0" xfId="0" applyNumberFormat="1"/>
    <xf numFmtId="0" fontId="5" fillId="0" borderId="0" xfId="0" applyFont="1" applyAlignment="1">
      <alignment horizontal="center" vertical="center"/>
    </xf>
    <xf numFmtId="3" fontId="4" fillId="0" borderId="0" xfId="0" applyNumberFormat="1" applyFont="1"/>
    <xf numFmtId="8" fontId="0" fillId="0" borderId="1" xfId="1" applyNumberFormat="1" applyFont="1" applyBorder="1"/>
    <xf numFmtId="8" fontId="0" fillId="3" borderId="1" xfId="1" applyNumberFormat="1" applyFont="1" applyFill="1" applyBorder="1"/>
    <xf numFmtId="8" fontId="0" fillId="0" borderId="0" xfId="1" applyNumberFormat="1" applyFont="1"/>
    <xf numFmtId="8" fontId="0" fillId="0" borderId="1" xfId="1" applyNumberFormat="1" applyFont="1" applyFill="1" applyBorder="1"/>
    <xf numFmtId="8" fontId="2" fillId="2" borderId="2" xfId="1" applyNumberFormat="1" applyFont="1" applyFill="1" applyBorder="1" applyAlignment="1">
      <alignment horizontal="center" vertical="center" wrapText="1"/>
    </xf>
    <xf numFmtId="8" fontId="0" fillId="0" borderId="2" xfId="1" applyNumberFormat="1" applyFont="1" applyFill="1" applyBorder="1"/>
    <xf numFmtId="8" fontId="0" fillId="3" borderId="2" xfId="1" applyNumberFormat="1" applyFont="1" applyFill="1" applyBorder="1"/>
    <xf numFmtId="8" fontId="0" fillId="0" borderId="2" xfId="1" applyNumberFormat="1" applyFont="1" applyBorder="1"/>
    <xf numFmtId="8" fontId="0" fillId="0" borderId="0" xfId="1" applyNumberFormat="1" applyFont="1" applyFill="1" applyBorder="1"/>
    <xf numFmtId="0" fontId="4" fillId="0" borderId="0" xfId="0" applyFont="1"/>
    <xf numFmtId="1" fontId="0" fillId="0" borderId="0" xfId="1" applyNumberFormat="1" applyFont="1" applyBorder="1" applyAlignment="1">
      <alignment horizontal="center" vertical="center"/>
    </xf>
    <xf numFmtId="8" fontId="0" fillId="0" borderId="0" xfId="0" applyNumberFormat="1"/>
    <xf numFmtId="43" fontId="0" fillId="0" borderId="1" xfId="2" applyFont="1" applyFill="1" applyBorder="1"/>
    <xf numFmtId="3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44" fontId="7" fillId="0" borderId="0" xfId="1" applyFont="1"/>
    <xf numFmtId="44" fontId="7" fillId="0" borderId="3" xfId="1" applyFont="1" applyBorder="1"/>
    <xf numFmtId="3" fontId="7" fillId="0" borderId="0" xfId="0" applyNumberFormat="1" applyFont="1"/>
    <xf numFmtId="0" fontId="2" fillId="0" borderId="0" xfId="1" applyNumberFormat="1" applyFont="1" applyFill="1" applyBorder="1" applyAlignment="1">
      <alignment horizontal="center" vertical="center" wrapText="1"/>
    </xf>
    <xf numFmtId="0" fontId="0" fillId="0" borderId="0" xfId="1" applyNumberFormat="1" applyFont="1" applyFill="1" applyBorder="1"/>
    <xf numFmtId="0" fontId="0" fillId="0" borderId="0" xfId="1" applyNumberFormat="1" applyFont="1"/>
    <xf numFmtId="0" fontId="8" fillId="0" borderId="0" xfId="0" applyFont="1"/>
    <xf numFmtId="0" fontId="7" fillId="0" borderId="0" xfId="0" applyFont="1"/>
    <xf numFmtId="0" fontId="9" fillId="0" borderId="0" xfId="0" applyFont="1"/>
    <xf numFmtId="8" fontId="9" fillId="0" borderId="1" xfId="1" applyNumberFormat="1" applyFont="1" applyBorder="1"/>
    <xf numFmtId="8" fontId="9" fillId="0" borderId="2" xfId="1" applyNumberFormat="1" applyFont="1" applyBorder="1"/>
    <xf numFmtId="3" fontId="8" fillId="0" borderId="0" xfId="0" applyNumberFormat="1" applyFont="1"/>
    <xf numFmtId="8" fontId="7" fillId="0" borderId="1" xfId="1" applyNumberFormat="1" applyFont="1" applyBorder="1"/>
    <xf numFmtId="8" fontId="7" fillId="0" borderId="1" xfId="1" applyNumberFormat="1" applyFont="1" applyFill="1" applyBorder="1"/>
    <xf numFmtId="0" fontId="7" fillId="0" borderId="0" xfId="1" applyNumberFormat="1" applyFont="1" applyFill="1" applyBorder="1"/>
    <xf numFmtId="8" fontId="9" fillId="0" borderId="1" xfId="1" applyNumberFormat="1" applyFont="1" applyFill="1" applyBorder="1"/>
    <xf numFmtId="44" fontId="8" fillId="0" borderId="0" xfId="1" applyFont="1" applyAlignment="1">
      <alignment horizontal="left" vertical="center"/>
    </xf>
    <xf numFmtId="8" fontId="8" fillId="0" borderId="2" xfId="1" applyNumberFormat="1" applyFont="1" applyBorder="1"/>
    <xf numFmtId="0" fontId="0" fillId="0" borderId="0" xfId="1" applyNumberFormat="1" applyFont="1" applyFill="1" applyBorder="1" applyAlignment="1">
      <alignment horizontal="left"/>
    </xf>
    <xf numFmtId="0" fontId="11" fillId="0" borderId="0" xfId="1" applyNumberFormat="1" applyFont="1" applyFill="1" applyBorder="1"/>
    <xf numFmtId="0" fontId="12" fillId="0" borderId="0" xfId="1" applyNumberFormat="1" applyFont="1" applyFill="1" applyBorder="1"/>
    <xf numFmtId="8" fontId="0" fillId="0" borderId="0" xfId="1" applyNumberFormat="1" applyFont="1" applyBorder="1"/>
    <xf numFmtId="8" fontId="0" fillId="4" borderId="4" xfId="1" applyNumberFormat="1" applyFont="1" applyFill="1" applyBorder="1"/>
    <xf numFmtId="0" fontId="13" fillId="0" borderId="0" xfId="1" applyNumberFormat="1" applyFont="1" applyFill="1" applyBorder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B82F6-C8AC-46AB-A4F9-311F6622877D}">
  <sheetPr>
    <pageSetUpPr fitToPage="1"/>
  </sheetPr>
  <dimension ref="A1:M96"/>
  <sheetViews>
    <sheetView tabSelected="1" topLeftCell="A19" zoomScale="90" zoomScaleNormal="90" workbookViewId="0">
      <selection activeCell="I22" sqref="I22"/>
    </sheetView>
  </sheetViews>
  <sheetFormatPr defaultRowHeight="14.5" x14ac:dyDescent="0.35"/>
  <cols>
    <col min="1" max="1" width="4.54296875" customWidth="1"/>
    <col min="2" max="2" width="35.7265625" customWidth="1"/>
    <col min="3" max="5" width="12.1796875" style="15" customWidth="1"/>
    <col min="6" max="6" width="16.81640625" style="32" customWidth="1"/>
    <col min="7" max="8" width="11.81640625" style="15" customWidth="1"/>
    <col min="9" max="9" width="11.54296875" style="7" customWidth="1"/>
    <col min="10" max="10" width="10.81640625" customWidth="1"/>
    <col min="11" max="11" width="9.54296875" bestFit="1" customWidth="1"/>
    <col min="12" max="12" width="10.1796875" bestFit="1" customWidth="1"/>
    <col min="13" max="13" width="11" customWidth="1"/>
  </cols>
  <sheetData>
    <row r="1" spans="1:12" s="1" customFormat="1" ht="29" x14ac:dyDescent="0.5">
      <c r="A1" s="2" t="s">
        <v>0</v>
      </c>
      <c r="C1" s="4" t="s">
        <v>1</v>
      </c>
      <c r="D1" s="4" t="s">
        <v>2</v>
      </c>
      <c r="E1" s="4" t="s">
        <v>3</v>
      </c>
      <c r="F1" s="31"/>
      <c r="G1" s="4" t="s">
        <v>4</v>
      </c>
      <c r="H1" s="17" t="s">
        <v>5</v>
      </c>
      <c r="I1" s="6"/>
    </row>
    <row r="2" spans="1:12" x14ac:dyDescent="0.35">
      <c r="A2" t="s">
        <v>6</v>
      </c>
      <c r="C2" s="13">
        <v>30</v>
      </c>
      <c r="D2" s="16">
        <v>59.61</v>
      </c>
      <c r="E2" s="16">
        <f>SUM(D2-C2)</f>
        <v>29.61</v>
      </c>
      <c r="G2" s="13">
        <v>30</v>
      </c>
      <c r="H2" s="18">
        <f>SUM(G2-C2)</f>
        <v>0</v>
      </c>
    </row>
    <row r="3" spans="1:12" x14ac:dyDescent="0.35">
      <c r="A3" t="s">
        <v>7</v>
      </c>
      <c r="C3" s="13">
        <v>120</v>
      </c>
      <c r="D3" s="16">
        <v>0</v>
      </c>
      <c r="E3" s="16">
        <f t="shared" ref="E3:E17" si="0">SUM(D3-C3)</f>
        <v>-120</v>
      </c>
      <c r="G3" s="13">
        <v>120</v>
      </c>
      <c r="H3" s="18">
        <f t="shared" ref="H3:H18" si="1">SUM(G3-C3)</f>
        <v>0</v>
      </c>
    </row>
    <row r="4" spans="1:12" x14ac:dyDescent="0.35">
      <c r="A4" t="s">
        <v>8</v>
      </c>
      <c r="C4" s="13">
        <v>100</v>
      </c>
      <c r="D4" s="16">
        <v>1475.36</v>
      </c>
      <c r="E4" s="16">
        <f t="shared" si="0"/>
        <v>1375.36</v>
      </c>
      <c r="G4" s="13">
        <v>100</v>
      </c>
      <c r="H4" s="18">
        <f t="shared" si="1"/>
        <v>0</v>
      </c>
    </row>
    <row r="5" spans="1:12" x14ac:dyDescent="0.35">
      <c r="A5" t="s">
        <v>9</v>
      </c>
      <c r="C5" s="13"/>
      <c r="D5" s="13"/>
      <c r="E5" s="16"/>
      <c r="G5" s="13"/>
      <c r="H5" s="18"/>
      <c r="I5" s="9"/>
    </row>
    <row r="6" spans="1:12" x14ac:dyDescent="0.35">
      <c r="B6" t="s">
        <v>10</v>
      </c>
      <c r="C6" s="13">
        <v>4440</v>
      </c>
      <c r="D6" s="13">
        <v>4320</v>
      </c>
      <c r="E6" s="16">
        <f t="shared" si="0"/>
        <v>-120</v>
      </c>
      <c r="F6" s="46">
        <v>81</v>
      </c>
      <c r="G6" s="40">
        <v>4800</v>
      </c>
      <c r="H6" s="18">
        <f t="shared" si="1"/>
        <v>360</v>
      </c>
      <c r="I6" s="26">
        <v>80</v>
      </c>
      <c r="J6" s="28">
        <f>SUM(I6*60)</f>
        <v>4800</v>
      </c>
    </row>
    <row r="7" spans="1:12" x14ac:dyDescent="0.35">
      <c r="B7" t="s">
        <v>11</v>
      </c>
      <c r="C7" s="13">
        <v>315</v>
      </c>
      <c r="D7" s="13">
        <v>507.5</v>
      </c>
      <c r="E7" s="16">
        <f t="shared" si="0"/>
        <v>192.5</v>
      </c>
      <c r="F7" s="46">
        <v>18</v>
      </c>
      <c r="G7" s="40">
        <v>525</v>
      </c>
      <c r="H7" s="18">
        <f t="shared" si="1"/>
        <v>210</v>
      </c>
      <c r="I7" s="26">
        <v>15</v>
      </c>
      <c r="J7" s="28">
        <f>SUM(I7*35)</f>
        <v>525</v>
      </c>
    </row>
    <row r="8" spans="1:12" x14ac:dyDescent="0.35">
      <c r="B8" t="s">
        <v>12</v>
      </c>
      <c r="C8" s="13">
        <v>100</v>
      </c>
      <c r="D8" s="13">
        <v>110</v>
      </c>
      <c r="E8" s="16">
        <f t="shared" si="0"/>
        <v>10</v>
      </c>
      <c r="F8" s="46">
        <v>12</v>
      </c>
      <c r="G8" s="13">
        <v>100</v>
      </c>
      <c r="H8" s="18">
        <f t="shared" si="1"/>
        <v>0</v>
      </c>
      <c r="I8" s="26">
        <v>10</v>
      </c>
      <c r="J8" s="28">
        <f>SUM(I8*10)</f>
        <v>100</v>
      </c>
    </row>
    <row r="9" spans="1:12" ht="15" thickBot="1" x14ac:dyDescent="0.4">
      <c r="B9" t="s">
        <v>13</v>
      </c>
      <c r="C9" s="13">
        <v>0</v>
      </c>
      <c r="D9" s="13">
        <v>0</v>
      </c>
      <c r="E9" s="16">
        <f t="shared" si="0"/>
        <v>0</v>
      </c>
      <c r="G9" s="13">
        <v>0</v>
      </c>
      <c r="H9" s="18">
        <f t="shared" si="1"/>
        <v>0</v>
      </c>
      <c r="I9" s="26">
        <f>SUM(I6:I8)</f>
        <v>105</v>
      </c>
      <c r="J9" s="29">
        <f>SUM(J6:J8)</f>
        <v>5425</v>
      </c>
    </row>
    <row r="10" spans="1:12" ht="15" thickTop="1" x14ac:dyDescent="0.35">
      <c r="A10" t="s">
        <v>14</v>
      </c>
      <c r="C10" s="13"/>
      <c r="D10" s="13"/>
      <c r="E10" s="16"/>
      <c r="F10" s="46">
        <f>SUM(F6:F9)</f>
        <v>111</v>
      </c>
      <c r="G10" s="13"/>
      <c r="H10" s="18"/>
      <c r="I10" s="27"/>
    </row>
    <row r="11" spans="1:12" x14ac:dyDescent="0.35">
      <c r="B11" t="s">
        <v>15</v>
      </c>
      <c r="C11" s="13">
        <v>2500</v>
      </c>
      <c r="D11" s="25">
        <v>4190</v>
      </c>
      <c r="E11" s="16">
        <f t="shared" si="0"/>
        <v>1690</v>
      </c>
      <c r="G11" s="40">
        <v>3000</v>
      </c>
      <c r="H11" s="18">
        <f t="shared" si="1"/>
        <v>500</v>
      </c>
      <c r="I11" s="11"/>
      <c r="J11" s="8"/>
      <c r="L11" s="3"/>
    </row>
    <row r="12" spans="1:12" x14ac:dyDescent="0.35">
      <c r="B12" t="s">
        <v>16</v>
      </c>
      <c r="C12" s="13">
        <v>1000</v>
      </c>
      <c r="D12" s="16">
        <v>2577</v>
      </c>
      <c r="E12" s="16">
        <f t="shared" si="0"/>
        <v>1577</v>
      </c>
      <c r="F12" s="39" t="s">
        <v>17</v>
      </c>
      <c r="G12" s="40">
        <v>1500</v>
      </c>
      <c r="H12" s="18">
        <f t="shared" si="1"/>
        <v>500</v>
      </c>
      <c r="I12" s="12" t="s">
        <v>18</v>
      </c>
      <c r="J12" s="8"/>
      <c r="L12" s="3"/>
    </row>
    <row r="13" spans="1:12" x14ac:dyDescent="0.35">
      <c r="B13" t="s">
        <v>19</v>
      </c>
      <c r="C13" s="13">
        <v>300</v>
      </c>
      <c r="D13" s="16"/>
      <c r="E13" s="16"/>
      <c r="F13" s="44" t="s">
        <v>20</v>
      </c>
      <c r="G13" s="13">
        <v>300</v>
      </c>
      <c r="H13" s="18">
        <f t="shared" si="1"/>
        <v>0</v>
      </c>
      <c r="I13" s="44" t="s">
        <v>20</v>
      </c>
      <c r="L13" s="10"/>
    </row>
    <row r="14" spans="1:12" x14ac:dyDescent="0.35">
      <c r="A14" t="s">
        <v>21</v>
      </c>
      <c r="C14" s="13">
        <v>0</v>
      </c>
      <c r="D14" s="16">
        <v>35</v>
      </c>
      <c r="E14" s="16">
        <f t="shared" si="0"/>
        <v>35</v>
      </c>
      <c r="G14" s="40">
        <v>2700</v>
      </c>
      <c r="H14" s="18">
        <f t="shared" si="1"/>
        <v>2700</v>
      </c>
    </row>
    <row r="15" spans="1:12" x14ac:dyDescent="0.35">
      <c r="A15" t="s">
        <v>22</v>
      </c>
      <c r="C15" s="13">
        <v>1000</v>
      </c>
      <c r="D15" s="40"/>
      <c r="E15" s="16">
        <f t="shared" si="0"/>
        <v>-1000</v>
      </c>
      <c r="F15" s="42"/>
      <c r="G15" s="13">
        <v>1000</v>
      </c>
      <c r="H15" s="18">
        <f t="shared" si="1"/>
        <v>0</v>
      </c>
    </row>
    <row r="16" spans="1:12" x14ac:dyDescent="0.35">
      <c r="A16" t="s">
        <v>23</v>
      </c>
      <c r="C16" s="13">
        <v>28000</v>
      </c>
      <c r="D16" s="13">
        <v>60304</v>
      </c>
      <c r="E16" s="16">
        <f t="shared" si="0"/>
        <v>32304</v>
      </c>
      <c r="G16" s="40">
        <v>0</v>
      </c>
      <c r="H16" s="18">
        <f t="shared" si="1"/>
        <v>-28000</v>
      </c>
      <c r="I16" s="12"/>
    </row>
    <row r="17" spans="1:9" x14ac:dyDescent="0.35">
      <c r="A17" t="s">
        <v>24</v>
      </c>
      <c r="C17" s="13">
        <v>500</v>
      </c>
      <c r="D17" s="13">
        <v>0</v>
      </c>
      <c r="E17" s="16">
        <f t="shared" si="0"/>
        <v>-500</v>
      </c>
      <c r="G17" s="40">
        <v>0</v>
      </c>
      <c r="H17" s="18">
        <f t="shared" si="1"/>
        <v>-500</v>
      </c>
      <c r="I17" s="12"/>
    </row>
    <row r="18" spans="1:9" x14ac:dyDescent="0.35">
      <c r="B18" s="1" t="s">
        <v>25</v>
      </c>
      <c r="C18" s="14">
        <f>SUM(C2:C17)</f>
        <v>38405</v>
      </c>
      <c r="D18" s="14">
        <f>SUM(D2:D17)</f>
        <v>73578.47</v>
      </c>
      <c r="E18" s="14">
        <f>SUM(E2:E17)</f>
        <v>35473.47</v>
      </c>
      <c r="G18" s="14">
        <f>SUM(G2:G17)</f>
        <v>14175</v>
      </c>
      <c r="H18" s="19">
        <f t="shared" si="1"/>
        <v>-24230</v>
      </c>
    </row>
    <row r="21" spans="1:9" s="1" customFormat="1" ht="29" x14ac:dyDescent="0.5">
      <c r="A21" s="2" t="s">
        <v>26</v>
      </c>
      <c r="C21" s="4" t="s">
        <v>1</v>
      </c>
      <c r="D21" s="4" t="s">
        <v>2</v>
      </c>
      <c r="E21" s="4" t="s">
        <v>3</v>
      </c>
      <c r="F21" s="31"/>
      <c r="G21" s="4" t="s">
        <v>4</v>
      </c>
      <c r="H21" s="17" t="s">
        <v>5</v>
      </c>
      <c r="I21" s="6"/>
    </row>
    <row r="22" spans="1:9" x14ac:dyDescent="0.35">
      <c r="A22" t="s">
        <v>27</v>
      </c>
      <c r="C22" s="13"/>
      <c r="D22" s="16"/>
      <c r="E22" s="13"/>
      <c r="G22" s="13"/>
      <c r="H22" s="20"/>
    </row>
    <row r="23" spans="1:9" x14ac:dyDescent="0.35">
      <c r="B23" t="s">
        <v>28</v>
      </c>
      <c r="C23" s="13">
        <v>800</v>
      </c>
      <c r="D23" s="16">
        <v>800</v>
      </c>
      <c r="E23" s="13">
        <f>SUM(D23-C23)</f>
        <v>0</v>
      </c>
      <c r="G23" s="40">
        <v>800</v>
      </c>
      <c r="H23" s="20">
        <f>SUM(G23-C23)</f>
        <v>0</v>
      </c>
      <c r="I23" s="30" t="s">
        <v>29</v>
      </c>
    </row>
    <row r="24" spans="1:9" x14ac:dyDescent="0.35">
      <c r="B24" t="s">
        <v>30</v>
      </c>
      <c r="C24" s="13">
        <v>300</v>
      </c>
      <c r="D24" s="16">
        <v>300</v>
      </c>
      <c r="E24" s="13">
        <f t="shared" ref="E24:E76" si="2">SUM(D24-C24)</f>
        <v>0</v>
      </c>
      <c r="G24" s="13">
        <v>300</v>
      </c>
      <c r="H24" s="20">
        <f t="shared" ref="H24:H32" si="3">SUM(G24-C24)</f>
        <v>0</v>
      </c>
    </row>
    <row r="25" spans="1:9" x14ac:dyDescent="0.35">
      <c r="A25" t="s">
        <v>31</v>
      </c>
      <c r="C25" s="13"/>
      <c r="D25" s="16"/>
      <c r="E25" s="16"/>
      <c r="G25" s="13"/>
      <c r="H25" s="20"/>
    </row>
    <row r="26" spans="1:9" x14ac:dyDescent="0.35">
      <c r="B26" t="s">
        <v>32</v>
      </c>
      <c r="C26" s="13">
        <v>0</v>
      </c>
      <c r="D26" s="16">
        <v>0</v>
      </c>
      <c r="E26" s="16">
        <f t="shared" si="2"/>
        <v>0</v>
      </c>
      <c r="G26" s="13">
        <v>0</v>
      </c>
      <c r="H26" s="20">
        <f t="shared" si="3"/>
        <v>0</v>
      </c>
    </row>
    <row r="27" spans="1:9" x14ac:dyDescent="0.35">
      <c r="B27" t="s">
        <v>33</v>
      </c>
      <c r="C27" s="13">
        <v>0</v>
      </c>
      <c r="D27" s="16">
        <v>50</v>
      </c>
      <c r="E27" s="16">
        <f t="shared" si="2"/>
        <v>50</v>
      </c>
      <c r="F27" s="42" t="s">
        <v>34</v>
      </c>
      <c r="G27" s="40">
        <v>15</v>
      </c>
      <c r="H27" s="20">
        <f t="shared" si="3"/>
        <v>15</v>
      </c>
      <c r="I27" s="30" t="s">
        <v>35</v>
      </c>
    </row>
    <row r="28" spans="1:9" x14ac:dyDescent="0.35">
      <c r="B28" t="s">
        <v>36</v>
      </c>
      <c r="C28" s="13">
        <v>0</v>
      </c>
      <c r="D28" s="16">
        <v>0</v>
      </c>
      <c r="E28" s="16">
        <f t="shared" si="2"/>
        <v>0</v>
      </c>
      <c r="G28" s="13">
        <v>0</v>
      </c>
      <c r="H28" s="20">
        <f t="shared" si="3"/>
        <v>0</v>
      </c>
    </row>
    <row r="29" spans="1:9" x14ac:dyDescent="0.35">
      <c r="B29" t="s">
        <v>37</v>
      </c>
      <c r="C29" s="13">
        <v>0</v>
      </c>
      <c r="D29" s="16">
        <v>0</v>
      </c>
      <c r="E29" s="16">
        <f t="shared" si="2"/>
        <v>0</v>
      </c>
      <c r="G29" s="40">
        <v>0</v>
      </c>
      <c r="H29" s="20">
        <f t="shared" si="3"/>
        <v>0</v>
      </c>
      <c r="I29" s="30" t="s">
        <v>38</v>
      </c>
    </row>
    <row r="30" spans="1:9" x14ac:dyDescent="0.35">
      <c r="B30" t="s">
        <v>39</v>
      </c>
      <c r="C30" s="13">
        <v>300</v>
      </c>
      <c r="D30" s="16">
        <v>574.95000000000005</v>
      </c>
      <c r="E30" s="16">
        <f t="shared" si="2"/>
        <v>274.95000000000005</v>
      </c>
      <c r="G30" s="40">
        <v>500</v>
      </c>
      <c r="H30" s="20">
        <f t="shared" si="3"/>
        <v>200</v>
      </c>
    </row>
    <row r="31" spans="1:9" x14ac:dyDescent="0.35">
      <c r="B31" t="s">
        <v>21</v>
      </c>
      <c r="C31" s="13">
        <v>600</v>
      </c>
      <c r="D31" s="16">
        <v>0</v>
      </c>
      <c r="E31" s="16">
        <f t="shared" si="2"/>
        <v>-600</v>
      </c>
      <c r="G31" s="40">
        <v>1000</v>
      </c>
      <c r="H31" s="20">
        <f t="shared" si="3"/>
        <v>400</v>
      </c>
      <c r="I31" s="30" t="s">
        <v>40</v>
      </c>
    </row>
    <row r="32" spans="1:9" s="35" customFormat="1" x14ac:dyDescent="0.35">
      <c r="B32" s="35" t="s">
        <v>41</v>
      </c>
      <c r="C32" s="40"/>
      <c r="D32" s="41"/>
      <c r="E32" s="41"/>
      <c r="F32" s="42"/>
      <c r="G32" s="40">
        <v>500</v>
      </c>
      <c r="H32" s="45">
        <f t="shared" si="3"/>
        <v>500</v>
      </c>
      <c r="I32" s="30"/>
    </row>
    <row r="33" spans="1:9" x14ac:dyDescent="0.35">
      <c r="A33" t="s">
        <v>42</v>
      </c>
      <c r="B33" s="22"/>
      <c r="C33" s="13"/>
      <c r="D33" s="16"/>
      <c r="E33" s="16"/>
      <c r="G33" s="13"/>
      <c r="H33" s="20"/>
    </row>
    <row r="34" spans="1:9" x14ac:dyDescent="0.35">
      <c r="B34" t="s">
        <v>43</v>
      </c>
      <c r="C34" s="13">
        <v>1300</v>
      </c>
      <c r="D34" s="16">
        <v>1642.48</v>
      </c>
      <c r="E34" s="16">
        <f t="shared" si="2"/>
        <v>342.48</v>
      </c>
      <c r="G34" s="40">
        <v>1300</v>
      </c>
      <c r="H34" s="20">
        <f>SUM(G34-C34)</f>
        <v>0</v>
      </c>
      <c r="I34" s="12"/>
    </row>
    <row r="35" spans="1:9" x14ac:dyDescent="0.35">
      <c r="B35" t="s">
        <v>44</v>
      </c>
      <c r="C35" s="13">
        <v>400</v>
      </c>
      <c r="D35" s="16">
        <v>454.2</v>
      </c>
      <c r="E35" s="16">
        <f t="shared" si="2"/>
        <v>54.199999999999989</v>
      </c>
      <c r="G35" s="40">
        <v>850</v>
      </c>
      <c r="H35" s="20">
        <f>SUM(G35-C35)</f>
        <v>450</v>
      </c>
      <c r="I35" s="12"/>
    </row>
    <row r="36" spans="1:9" x14ac:dyDescent="0.35">
      <c r="B36" t="s">
        <v>45</v>
      </c>
      <c r="C36" s="13">
        <v>300</v>
      </c>
      <c r="D36" s="16">
        <v>0</v>
      </c>
      <c r="E36" s="16">
        <f t="shared" si="2"/>
        <v>-300</v>
      </c>
      <c r="G36" s="40">
        <v>0</v>
      </c>
      <c r="H36" s="20">
        <f>SUM(G36-C36)</f>
        <v>-300</v>
      </c>
      <c r="I36" s="12"/>
    </row>
    <row r="37" spans="1:9" x14ac:dyDescent="0.35">
      <c r="B37" t="s">
        <v>46</v>
      </c>
      <c r="C37" s="13">
        <v>500</v>
      </c>
      <c r="D37" s="16">
        <v>240</v>
      </c>
      <c r="E37" s="16">
        <f t="shared" si="2"/>
        <v>-260</v>
      </c>
      <c r="G37" s="13">
        <v>0</v>
      </c>
      <c r="H37" s="20">
        <f>SUM(G37-C37)</f>
        <v>-500</v>
      </c>
      <c r="I37" s="12"/>
    </row>
    <row r="38" spans="1:9" x14ac:dyDescent="0.35">
      <c r="A38" t="s">
        <v>47</v>
      </c>
      <c r="C38" s="13"/>
      <c r="D38" s="16"/>
      <c r="E38" s="16"/>
      <c r="G38" s="13"/>
      <c r="H38" s="20"/>
    </row>
    <row r="39" spans="1:9" x14ac:dyDescent="0.35">
      <c r="B39" t="s">
        <v>43</v>
      </c>
      <c r="C39" s="13">
        <v>1000</v>
      </c>
      <c r="D39" s="16">
        <v>0</v>
      </c>
      <c r="E39" s="16">
        <f t="shared" si="2"/>
        <v>-1000</v>
      </c>
      <c r="G39" s="13">
        <v>0</v>
      </c>
      <c r="H39" s="20">
        <f>SUM(G39-C39)</f>
        <v>-1000</v>
      </c>
      <c r="I39" s="30" t="s">
        <v>48</v>
      </c>
    </row>
    <row r="40" spans="1:9" x14ac:dyDescent="0.35">
      <c r="B40" t="s">
        <v>44</v>
      </c>
      <c r="C40" s="13">
        <v>300</v>
      </c>
      <c r="D40" s="16">
        <v>0</v>
      </c>
      <c r="E40" s="16">
        <f t="shared" si="2"/>
        <v>-300</v>
      </c>
      <c r="G40" s="13">
        <v>0</v>
      </c>
      <c r="H40" s="20">
        <f>SUM(G40-C40)</f>
        <v>-300</v>
      </c>
    </row>
    <row r="41" spans="1:9" x14ac:dyDescent="0.35">
      <c r="B41" t="s">
        <v>45</v>
      </c>
      <c r="C41" s="13">
        <v>200</v>
      </c>
      <c r="D41" s="16">
        <v>0</v>
      </c>
      <c r="E41" s="16">
        <f t="shared" si="2"/>
        <v>-200</v>
      </c>
      <c r="G41" s="13">
        <v>0</v>
      </c>
      <c r="H41" s="20">
        <f>SUM(G41-C41)</f>
        <v>-200</v>
      </c>
    </row>
    <row r="42" spans="1:9" x14ac:dyDescent="0.35">
      <c r="A42" t="s">
        <v>49</v>
      </c>
      <c r="C42" s="13">
        <v>420</v>
      </c>
      <c r="D42" s="16">
        <v>0</v>
      </c>
      <c r="E42" s="16">
        <f t="shared" si="2"/>
        <v>-420</v>
      </c>
      <c r="G42" s="13">
        <v>420</v>
      </c>
      <c r="H42" s="20">
        <f>SUM(G42-C42)</f>
        <v>0</v>
      </c>
    </row>
    <row r="43" spans="1:9" x14ac:dyDescent="0.35">
      <c r="A43" t="s">
        <v>50</v>
      </c>
      <c r="C43" s="13"/>
      <c r="D43" s="16"/>
      <c r="E43" s="16"/>
      <c r="G43" s="13"/>
      <c r="H43" s="20"/>
    </row>
    <row r="44" spans="1:9" x14ac:dyDescent="0.35">
      <c r="B44" t="s">
        <v>43</v>
      </c>
      <c r="C44" s="13">
        <v>600</v>
      </c>
      <c r="D44" s="16">
        <v>799</v>
      </c>
      <c r="E44" s="16">
        <f t="shared" si="2"/>
        <v>199</v>
      </c>
      <c r="G44" s="40">
        <v>0</v>
      </c>
      <c r="H44" s="20">
        <f>SUM(G44-C44)</f>
        <v>-600</v>
      </c>
    </row>
    <row r="45" spans="1:9" x14ac:dyDescent="0.35">
      <c r="B45" t="s">
        <v>15</v>
      </c>
      <c r="C45" s="13">
        <v>900</v>
      </c>
      <c r="D45" s="16">
        <v>900</v>
      </c>
      <c r="E45" s="16">
        <f t="shared" si="2"/>
        <v>0</v>
      </c>
      <c r="G45" s="13">
        <v>0</v>
      </c>
      <c r="H45" s="20">
        <f>SUM(G45-C45)</f>
        <v>-900</v>
      </c>
    </row>
    <row r="46" spans="1:9" x14ac:dyDescent="0.35">
      <c r="B46" t="s">
        <v>51</v>
      </c>
      <c r="C46" s="13">
        <v>200</v>
      </c>
      <c r="D46" s="16">
        <v>200</v>
      </c>
      <c r="E46" s="16">
        <f t="shared" si="2"/>
        <v>0</v>
      </c>
      <c r="G46" s="13">
        <v>0</v>
      </c>
      <c r="H46" s="20">
        <f>SUM(G46-C46)</f>
        <v>-200</v>
      </c>
    </row>
    <row r="47" spans="1:9" x14ac:dyDescent="0.35">
      <c r="B47" t="s">
        <v>45</v>
      </c>
      <c r="C47" s="13">
        <v>500</v>
      </c>
      <c r="D47" s="16">
        <v>0</v>
      </c>
      <c r="E47" s="16">
        <f t="shared" si="2"/>
        <v>-500</v>
      </c>
      <c r="G47" s="13">
        <v>0</v>
      </c>
      <c r="H47" s="20">
        <f>SUM(G47-C47)</f>
        <v>-500</v>
      </c>
    </row>
    <row r="48" spans="1:9" x14ac:dyDescent="0.35">
      <c r="A48" t="s">
        <v>52</v>
      </c>
      <c r="C48" s="13"/>
      <c r="D48" s="16"/>
      <c r="E48" s="16"/>
      <c r="G48" s="13"/>
      <c r="H48" s="20"/>
    </row>
    <row r="49" spans="1:13" x14ac:dyDescent="0.35">
      <c r="B49" t="s">
        <v>43</v>
      </c>
      <c r="C49" s="13">
        <v>2500</v>
      </c>
      <c r="D49" s="16">
        <v>558.29999999999995</v>
      </c>
      <c r="E49" s="16">
        <f t="shared" si="2"/>
        <v>-1941.7</v>
      </c>
      <c r="G49" s="13">
        <v>2500</v>
      </c>
      <c r="H49" s="20">
        <f t="shared" ref="H49:H55" si="4">SUM(G49-C49)</f>
        <v>0</v>
      </c>
      <c r="I49" s="12" t="s">
        <v>53</v>
      </c>
    </row>
    <row r="50" spans="1:13" x14ac:dyDescent="0.35">
      <c r="B50" t="s">
        <v>54</v>
      </c>
      <c r="C50" s="13">
        <v>400</v>
      </c>
      <c r="D50" s="16">
        <v>399</v>
      </c>
      <c r="E50" s="16">
        <f t="shared" si="2"/>
        <v>-1</v>
      </c>
      <c r="G50" s="40">
        <v>450</v>
      </c>
      <c r="H50" s="20">
        <f t="shared" si="4"/>
        <v>50</v>
      </c>
    </row>
    <row r="51" spans="1:13" x14ac:dyDescent="0.35">
      <c r="B51" t="s">
        <v>55</v>
      </c>
      <c r="C51" s="13">
        <v>400</v>
      </c>
      <c r="D51" s="16">
        <v>701.96</v>
      </c>
      <c r="E51" s="16">
        <f t="shared" si="2"/>
        <v>301.96000000000004</v>
      </c>
      <c r="G51" s="40">
        <v>450</v>
      </c>
      <c r="H51" s="20">
        <f t="shared" si="4"/>
        <v>50</v>
      </c>
    </row>
    <row r="52" spans="1:13" x14ac:dyDescent="0.35">
      <c r="B52" t="s">
        <v>56</v>
      </c>
      <c r="C52" s="13">
        <v>400</v>
      </c>
      <c r="D52" s="16">
        <v>0</v>
      </c>
      <c r="E52" s="16">
        <f t="shared" si="2"/>
        <v>-400</v>
      </c>
      <c r="G52" s="40">
        <v>450</v>
      </c>
      <c r="H52" s="20">
        <f t="shared" si="4"/>
        <v>50</v>
      </c>
    </row>
    <row r="53" spans="1:13" x14ac:dyDescent="0.35">
      <c r="B53" t="s">
        <v>57</v>
      </c>
      <c r="C53" s="13">
        <v>500</v>
      </c>
      <c r="D53" s="16">
        <v>450</v>
      </c>
      <c r="E53" s="16">
        <f t="shared" si="2"/>
        <v>-50</v>
      </c>
      <c r="G53" s="13">
        <v>500</v>
      </c>
      <c r="H53" s="20">
        <f t="shared" si="4"/>
        <v>0</v>
      </c>
    </row>
    <row r="54" spans="1:13" x14ac:dyDescent="0.35">
      <c r="B54" t="s">
        <v>58</v>
      </c>
      <c r="C54" s="13">
        <v>400</v>
      </c>
      <c r="D54" s="16">
        <v>0</v>
      </c>
      <c r="E54" s="16">
        <f t="shared" si="2"/>
        <v>-400</v>
      </c>
      <c r="G54" s="40">
        <v>450</v>
      </c>
      <c r="H54" s="20">
        <f t="shared" si="4"/>
        <v>50</v>
      </c>
    </row>
    <row r="55" spans="1:13" x14ac:dyDescent="0.35">
      <c r="A55" t="s">
        <v>23</v>
      </c>
      <c r="C55" s="13">
        <v>16250</v>
      </c>
      <c r="D55" s="16">
        <v>70572.179999999993</v>
      </c>
      <c r="E55" s="16">
        <f t="shared" si="2"/>
        <v>54322.179999999993</v>
      </c>
      <c r="G55" s="13">
        <v>0</v>
      </c>
      <c r="H55" s="20">
        <f t="shared" si="4"/>
        <v>-16250</v>
      </c>
      <c r="I55" s="30" t="s">
        <v>59</v>
      </c>
    </row>
    <row r="56" spans="1:13" x14ac:dyDescent="0.35">
      <c r="A56" t="s">
        <v>60</v>
      </c>
      <c r="C56" s="13"/>
      <c r="D56" s="16"/>
      <c r="E56" s="16"/>
      <c r="G56" s="13"/>
      <c r="H56" s="20"/>
    </row>
    <row r="57" spans="1:13" x14ac:dyDescent="0.35">
      <c r="B57" t="s">
        <v>61</v>
      </c>
      <c r="C57" s="13">
        <v>300</v>
      </c>
      <c r="D57" s="16">
        <v>277.31</v>
      </c>
      <c r="E57" s="16">
        <f t="shared" si="2"/>
        <v>-22.689999999999998</v>
      </c>
      <c r="G57" s="40">
        <v>0</v>
      </c>
      <c r="H57" s="20">
        <f t="shared" ref="H57:H63" si="5">SUM(G57-C57)</f>
        <v>-300</v>
      </c>
      <c r="I57" s="12" t="s">
        <v>62</v>
      </c>
    </row>
    <row r="58" spans="1:13" x14ac:dyDescent="0.35">
      <c r="B58" s="35" t="s">
        <v>63</v>
      </c>
      <c r="C58" s="13"/>
      <c r="D58" s="16"/>
      <c r="E58" s="16"/>
      <c r="G58" s="40">
        <v>100</v>
      </c>
      <c r="H58" s="20">
        <f t="shared" si="5"/>
        <v>100</v>
      </c>
      <c r="I58" s="12"/>
    </row>
    <row r="59" spans="1:13" x14ac:dyDescent="0.35">
      <c r="B59" t="s">
        <v>64</v>
      </c>
      <c r="C59" s="13">
        <v>200</v>
      </c>
      <c r="D59" s="16">
        <v>56.01</v>
      </c>
      <c r="E59" s="13">
        <f t="shared" si="2"/>
        <v>-143.99</v>
      </c>
      <c r="G59" s="40">
        <v>0</v>
      </c>
      <c r="H59" s="20">
        <f t="shared" si="5"/>
        <v>-200</v>
      </c>
      <c r="I59" s="30" t="s">
        <v>65</v>
      </c>
    </row>
    <row r="60" spans="1:13" x14ac:dyDescent="0.35">
      <c r="B60" t="s">
        <v>66</v>
      </c>
      <c r="C60" s="13">
        <v>200</v>
      </c>
      <c r="D60" s="41">
        <v>72.27</v>
      </c>
      <c r="E60" s="13">
        <f t="shared" si="2"/>
        <v>-127.73</v>
      </c>
      <c r="F60" s="47" t="s">
        <v>67</v>
      </c>
      <c r="G60" s="40">
        <v>1600</v>
      </c>
      <c r="H60" s="20">
        <f t="shared" si="5"/>
        <v>1400</v>
      </c>
      <c r="I60" s="30" t="s">
        <v>68</v>
      </c>
    </row>
    <row r="61" spans="1:13" x14ac:dyDescent="0.35">
      <c r="B61" s="36" t="s">
        <v>69</v>
      </c>
      <c r="C61" s="37">
        <v>0</v>
      </c>
      <c r="D61" s="43">
        <v>0</v>
      </c>
      <c r="E61" s="37">
        <f t="shared" si="2"/>
        <v>0</v>
      </c>
      <c r="F61" s="47" t="s">
        <v>70</v>
      </c>
      <c r="G61" s="37">
        <v>0</v>
      </c>
      <c r="H61" s="38">
        <f t="shared" si="5"/>
        <v>0</v>
      </c>
      <c r="I61" s="30" t="s">
        <v>71</v>
      </c>
    </row>
    <row r="62" spans="1:13" x14ac:dyDescent="0.35">
      <c r="B62" t="s">
        <v>72</v>
      </c>
      <c r="C62" s="13">
        <v>612</v>
      </c>
      <c r="D62" s="16">
        <v>765</v>
      </c>
      <c r="E62" s="13">
        <f t="shared" si="2"/>
        <v>153</v>
      </c>
      <c r="G62" s="40">
        <v>810</v>
      </c>
      <c r="H62" s="20">
        <f t="shared" si="5"/>
        <v>198</v>
      </c>
    </row>
    <row r="63" spans="1:13" x14ac:dyDescent="0.35">
      <c r="B63" s="34" t="s">
        <v>73</v>
      </c>
      <c r="C63" s="13">
        <v>100</v>
      </c>
      <c r="D63" s="41">
        <v>246.99</v>
      </c>
      <c r="E63" s="13">
        <f t="shared" si="2"/>
        <v>146.99</v>
      </c>
      <c r="F63" s="47" t="s">
        <v>74</v>
      </c>
      <c r="G63" s="13">
        <v>100</v>
      </c>
      <c r="H63" s="20">
        <f t="shared" si="5"/>
        <v>0</v>
      </c>
      <c r="I63" s="39" t="s">
        <v>75</v>
      </c>
      <c r="K63" s="23"/>
      <c r="L63" s="23"/>
      <c r="M63" s="15"/>
    </row>
    <row r="64" spans="1:13" x14ac:dyDescent="0.35">
      <c r="B64" t="s">
        <v>76</v>
      </c>
      <c r="C64" s="13">
        <v>0</v>
      </c>
      <c r="D64" s="16">
        <v>0</v>
      </c>
      <c r="E64" s="13">
        <f t="shared" si="2"/>
        <v>0</v>
      </c>
      <c r="F64" s="47" t="s">
        <v>77</v>
      </c>
      <c r="G64" s="40">
        <v>100</v>
      </c>
      <c r="H64" s="20">
        <v>0</v>
      </c>
      <c r="I64" s="12"/>
      <c r="K64" s="23"/>
      <c r="L64" s="23"/>
      <c r="M64" s="15"/>
    </row>
    <row r="65" spans="1:13" x14ac:dyDescent="0.35">
      <c r="B65" s="35" t="s">
        <v>78</v>
      </c>
      <c r="C65" s="13"/>
      <c r="D65" s="16"/>
      <c r="E65" s="13"/>
      <c r="G65" s="40">
        <v>2000</v>
      </c>
      <c r="H65" s="20">
        <v>2000</v>
      </c>
      <c r="I65" s="12" t="s">
        <v>79</v>
      </c>
      <c r="K65" s="23"/>
      <c r="L65" s="23"/>
      <c r="M65" s="15"/>
    </row>
    <row r="66" spans="1:13" x14ac:dyDescent="0.35">
      <c r="A66" t="s">
        <v>80</v>
      </c>
      <c r="C66" s="13"/>
      <c r="D66" s="16"/>
      <c r="E66" s="13"/>
      <c r="G66" s="13"/>
      <c r="H66" s="20"/>
    </row>
    <row r="67" spans="1:13" x14ac:dyDescent="0.35">
      <c r="B67" t="s">
        <v>81</v>
      </c>
      <c r="C67" s="13">
        <v>200</v>
      </c>
      <c r="D67" s="16">
        <v>1713.33</v>
      </c>
      <c r="E67" s="13">
        <f>SUM(D67-C67)</f>
        <v>1513.33</v>
      </c>
      <c r="F67" s="47" t="s">
        <v>82</v>
      </c>
      <c r="G67" s="13">
        <v>200</v>
      </c>
      <c r="H67" s="20">
        <f>SUM(G67-C67)</f>
        <v>0</v>
      </c>
    </row>
    <row r="68" spans="1:13" x14ac:dyDescent="0.35">
      <c r="B68" t="s">
        <v>83</v>
      </c>
      <c r="C68" s="13">
        <v>25</v>
      </c>
      <c r="D68" s="16">
        <v>50.03</v>
      </c>
      <c r="E68" s="13">
        <f>SUM(D68-C68)</f>
        <v>25.03</v>
      </c>
      <c r="G68" s="13">
        <v>25</v>
      </c>
      <c r="H68" s="20">
        <f>SUM(G68-C68)</f>
        <v>0</v>
      </c>
    </row>
    <row r="69" spans="1:13" x14ac:dyDescent="0.35">
      <c r="B69" t="s">
        <v>84</v>
      </c>
      <c r="C69" s="13">
        <v>0</v>
      </c>
      <c r="D69" s="16">
        <v>7.3</v>
      </c>
      <c r="E69" s="13">
        <f>SUM(D69-C69)</f>
        <v>7.3</v>
      </c>
      <c r="G69" s="13">
        <v>0</v>
      </c>
      <c r="H69" s="20">
        <v>0</v>
      </c>
    </row>
    <row r="70" spans="1:13" x14ac:dyDescent="0.35">
      <c r="A70" t="s">
        <v>14</v>
      </c>
      <c r="C70" s="13"/>
      <c r="D70" s="16"/>
      <c r="E70" s="13"/>
      <c r="G70" s="13"/>
      <c r="H70" s="20"/>
    </row>
    <row r="71" spans="1:13" x14ac:dyDescent="0.35">
      <c r="B71" t="s">
        <v>43</v>
      </c>
      <c r="C71" s="13">
        <v>500</v>
      </c>
      <c r="D71" s="16">
        <v>227.25</v>
      </c>
      <c r="E71" s="13">
        <f t="shared" si="2"/>
        <v>-272.75</v>
      </c>
      <c r="F71" s="48"/>
      <c r="G71" s="13">
        <v>500</v>
      </c>
      <c r="H71" s="20">
        <f t="shared" ref="H71:H76" si="6">SUM(G71-C71)</f>
        <v>0</v>
      </c>
    </row>
    <row r="72" spans="1:13" x14ac:dyDescent="0.35">
      <c r="B72" s="36" t="s">
        <v>85</v>
      </c>
      <c r="C72" s="37">
        <v>1800</v>
      </c>
      <c r="D72" s="43">
        <v>0</v>
      </c>
      <c r="E72" s="37">
        <f t="shared" si="2"/>
        <v>-1800</v>
      </c>
      <c r="F72" s="47" t="s">
        <v>86</v>
      </c>
      <c r="G72" s="37"/>
      <c r="H72" s="38"/>
      <c r="K72" s="15"/>
    </row>
    <row r="73" spans="1:13" x14ac:dyDescent="0.35">
      <c r="B73" t="s">
        <v>46</v>
      </c>
      <c r="C73" s="13">
        <v>1500</v>
      </c>
      <c r="D73" s="16">
        <v>500</v>
      </c>
      <c r="E73" s="13">
        <f t="shared" si="2"/>
        <v>-1000</v>
      </c>
      <c r="F73" s="51"/>
      <c r="G73" s="40">
        <v>1500</v>
      </c>
      <c r="H73" s="20">
        <f t="shared" si="6"/>
        <v>0</v>
      </c>
      <c r="I73" s="12"/>
      <c r="K73" s="5"/>
      <c r="L73" s="15"/>
      <c r="M73" s="15"/>
    </row>
    <row r="74" spans="1:13" x14ac:dyDescent="0.35">
      <c r="B74" t="s">
        <v>87</v>
      </c>
      <c r="C74" s="13">
        <v>0</v>
      </c>
      <c r="D74" s="16">
        <v>3304.27</v>
      </c>
      <c r="E74" s="13">
        <f t="shared" si="2"/>
        <v>3304.27</v>
      </c>
      <c r="F74" s="51"/>
      <c r="G74" s="40">
        <v>3000</v>
      </c>
      <c r="H74" s="20">
        <f t="shared" si="6"/>
        <v>3000</v>
      </c>
    </row>
    <row r="75" spans="1:13" x14ac:dyDescent="0.35">
      <c r="A75" t="s">
        <v>88</v>
      </c>
      <c r="C75" s="13">
        <v>400</v>
      </c>
      <c r="D75" s="16">
        <v>792</v>
      </c>
      <c r="E75" s="13">
        <f t="shared" si="2"/>
        <v>392</v>
      </c>
      <c r="F75" s="51"/>
      <c r="G75" s="13">
        <v>400</v>
      </c>
      <c r="H75" s="20">
        <f t="shared" si="6"/>
        <v>0</v>
      </c>
    </row>
    <row r="76" spans="1:13" x14ac:dyDescent="0.35">
      <c r="A76" t="s">
        <v>22</v>
      </c>
      <c r="C76" s="13">
        <v>1000</v>
      </c>
      <c r="D76" s="41"/>
      <c r="E76" s="13">
        <f t="shared" si="2"/>
        <v>-1000</v>
      </c>
      <c r="F76" s="47" t="s">
        <v>89</v>
      </c>
      <c r="G76" s="13">
        <v>1000</v>
      </c>
      <c r="H76" s="20">
        <f t="shared" si="6"/>
        <v>0</v>
      </c>
    </row>
    <row r="77" spans="1:13" x14ac:dyDescent="0.35">
      <c r="B77" s="1" t="s">
        <v>90</v>
      </c>
      <c r="C77" s="14">
        <f>SUM(C23:C76)</f>
        <v>36307</v>
      </c>
      <c r="D77" s="14">
        <f>SUM(D23:D76)</f>
        <v>86653.83</v>
      </c>
      <c r="E77" s="14">
        <f>SUM(D77-C77)</f>
        <v>50346.83</v>
      </c>
      <c r="F77" s="47" t="s">
        <v>91</v>
      </c>
      <c r="G77" s="14">
        <f>SUM(G22:G76)</f>
        <v>21820</v>
      </c>
      <c r="H77" s="14">
        <f>SUM(H22:H76)</f>
        <v>-12787</v>
      </c>
    </row>
    <row r="78" spans="1:13" x14ac:dyDescent="0.35">
      <c r="B78" s="1"/>
      <c r="C78" s="21"/>
      <c r="D78" s="21"/>
      <c r="E78" s="21"/>
      <c r="G78" s="21"/>
      <c r="H78" s="21"/>
    </row>
    <row r="79" spans="1:13" x14ac:dyDescent="0.35">
      <c r="F79"/>
      <c r="G79"/>
      <c r="H79"/>
      <c r="I79"/>
    </row>
    <row r="80" spans="1:13" s="1" customFormat="1" ht="21" x14ac:dyDescent="0.5">
      <c r="A80" s="2" t="s">
        <v>92</v>
      </c>
      <c r="C80" s="4" t="s">
        <v>93</v>
      </c>
      <c r="D80" s="4" t="s">
        <v>94</v>
      </c>
      <c r="E80" s="4" t="s">
        <v>95</v>
      </c>
      <c r="F80"/>
      <c r="G80"/>
      <c r="H80"/>
    </row>
    <row r="81" spans="1:11" x14ac:dyDescent="0.35">
      <c r="A81" t="s">
        <v>96</v>
      </c>
      <c r="C81" s="16">
        <v>2106.31</v>
      </c>
      <c r="D81" s="13">
        <v>-3270.02</v>
      </c>
      <c r="E81" s="13">
        <f>SUM(2106.31+2645-3270.02)</f>
        <v>1481.2899999999995</v>
      </c>
      <c r="F81" s="1"/>
      <c r="G81" s="1"/>
      <c r="H81" s="1"/>
      <c r="I81"/>
    </row>
    <row r="82" spans="1:11" x14ac:dyDescent="0.35">
      <c r="A82" t="s">
        <v>97</v>
      </c>
      <c r="C82" s="16">
        <v>399.5</v>
      </c>
      <c r="D82" s="13">
        <v>399</v>
      </c>
      <c r="E82" s="13">
        <f>SUM(409.63+399.5-399)</f>
        <v>410.13</v>
      </c>
      <c r="F82"/>
      <c r="G82"/>
      <c r="H82"/>
      <c r="I82"/>
    </row>
    <row r="83" spans="1:11" x14ac:dyDescent="0.35">
      <c r="B83" s="1" t="s">
        <v>98</v>
      </c>
      <c r="C83" s="14">
        <f>SUM(C81:C82)</f>
        <v>2505.81</v>
      </c>
      <c r="D83" s="14"/>
      <c r="E83" s="14">
        <f>SUM(E81:E82)</f>
        <v>1891.4199999999996</v>
      </c>
      <c r="F83"/>
      <c r="G83"/>
      <c r="H83"/>
      <c r="I83"/>
    </row>
    <row r="84" spans="1:11" x14ac:dyDescent="0.35">
      <c r="B84" s="1"/>
      <c r="C84" s="5"/>
      <c r="D84"/>
      <c r="E84"/>
      <c r="F84"/>
      <c r="G84"/>
      <c r="H84"/>
      <c r="I84"/>
    </row>
    <row r="85" spans="1:11" x14ac:dyDescent="0.35">
      <c r="F85"/>
      <c r="G85"/>
      <c r="H85"/>
      <c r="I85"/>
    </row>
    <row r="86" spans="1:11" ht="15" thickBot="1" x14ac:dyDescent="0.4">
      <c r="B86" s="1" t="s">
        <v>99</v>
      </c>
      <c r="F86" s="33"/>
      <c r="G86" s="49"/>
      <c r="K86" s="24"/>
    </row>
    <row r="87" spans="1:11" ht="15" thickBot="1" x14ac:dyDescent="0.4">
      <c r="A87" t="s">
        <v>100</v>
      </c>
      <c r="G87" s="50">
        <f>SUM(-G18+G77)</f>
        <v>7645</v>
      </c>
    </row>
    <row r="88" spans="1:11" x14ac:dyDescent="0.35">
      <c r="B88" t="s">
        <v>101</v>
      </c>
      <c r="G88" s="15">
        <f>SUM(G18+G87-G77)</f>
        <v>0</v>
      </c>
      <c r="I88"/>
    </row>
    <row r="89" spans="1:11" x14ac:dyDescent="0.35">
      <c r="I89"/>
    </row>
    <row r="93" spans="1:11" x14ac:dyDescent="0.35">
      <c r="B93" t="s">
        <v>102</v>
      </c>
    </row>
    <row r="96" spans="1:11" x14ac:dyDescent="0.35">
      <c r="B96" t="s">
        <v>103</v>
      </c>
    </row>
  </sheetData>
  <phoneticPr fontId="6" type="noConversion"/>
  <printOptions horizontalCentered="1"/>
  <pageMargins left="0.2" right="0.2" top="1" bottom="0.5" header="0.3" footer="0.3"/>
  <pageSetup scale="51" orientation="portrait" r:id="rId1"/>
  <headerFooter>
    <oddHeader>&amp;C&amp;"-,Bold"&amp;14Administrative Fire Services Section (AFSS)&amp;"-,Regular"&amp;11
&amp;"-,Bold"&amp;12Southern Section
FY2022-2023 Budget vs Actuals
FY2023-24 Budget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AFSS Southern Division</dc:creator>
  <cp:keywords/>
  <dc:description/>
  <cp:lastModifiedBy>AFSS Southern Division</cp:lastModifiedBy>
  <cp:revision/>
  <dcterms:created xsi:type="dcterms:W3CDTF">2022-04-22T05:36:55Z</dcterms:created>
  <dcterms:modified xsi:type="dcterms:W3CDTF">2023-11-07T04:31:59Z</dcterms:modified>
  <cp:category/>
  <cp:contentStatus/>
</cp:coreProperties>
</file>